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 s="1"/>
  <c r="N14" i="1" s="1"/>
  <c r="M12" i="1"/>
  <c r="L12" i="1"/>
  <c r="Q12" i="1" s="1"/>
  <c r="K12" i="1"/>
  <c r="K11" i="1" s="1"/>
  <c r="K14" i="1" s="1"/>
  <c r="J12" i="1"/>
  <c r="J11" i="1" s="1"/>
  <c r="J14" i="1" s="1"/>
  <c r="I12" i="1"/>
  <c r="H12" i="1"/>
  <c r="M11" i="1"/>
  <c r="M14" i="1" s="1"/>
  <c r="L11" i="1"/>
  <c r="P11" i="1" s="1"/>
  <c r="I11" i="1"/>
  <c r="I14" i="1" s="1"/>
  <c r="H11" i="1"/>
  <c r="H14" i="1" s="1"/>
  <c r="L14" i="1" l="1"/>
  <c r="Q11" i="1"/>
  <c r="O12" i="1"/>
  <c r="O11" i="1" s="1"/>
  <c r="O14" i="1" s="1"/>
  <c r="P1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<sst xmlns="http://schemas.openxmlformats.org/spreadsheetml/2006/main" count="34" uniqueCount="34">
  <si>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</si>
  <si>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Septiembre de 2016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</si>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</sst>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204654874.81</v>
          </cell>
          <cell r="E22">
            <v>320052350.18999994</v>
          </cell>
          <cell r="G22">
            <v>233362228.34999999</v>
          </cell>
          <cell r="H22">
            <v>233362228.34999999</v>
          </cell>
          <cell r="I22">
            <v>209574109.63</v>
          </cell>
          <cell r="J22">
            <v>209574109.63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G22" sqref="G22"/>
    </sheetView>
  </sheetViews>
  <sheetFormatPr baseColWidth="10" defaultColWidth="16.42578125" defaultRowHeight="12.75" x14ac:dyDescent="0.2"/>
  <cols>
    <col min="1" max="1" width="16.42578125" style="1"/>
    <col min="2" max="15" width="16.42578125" style="3"/>
    <col min="16" max="16" width="16.42578125" style="1"/>
    <col min="17" max="16384" width="16.42578125" style="3"/>
  </cols>
  <sheetData>
    <row r="1" spans="1:1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f>+H12</f>
        <v>204654874.81</v>
      </c>
      <c r="I11" s="46">
        <f t="shared" ref="I11:O11" si="0">+I12</f>
        <v>320052350.18999994</v>
      </c>
      <c r="J11" s="46">
        <f t="shared" si="0"/>
        <v>524707224.99999994</v>
      </c>
      <c r="K11" s="46">
        <f t="shared" si="0"/>
        <v>233362228.34999999</v>
      </c>
      <c r="L11" s="46">
        <f t="shared" si="0"/>
        <v>233362228.34999999</v>
      </c>
      <c r="M11" s="46">
        <f t="shared" si="0"/>
        <v>209574109.63</v>
      </c>
      <c r="N11" s="46">
        <f t="shared" si="0"/>
        <v>209574109.63</v>
      </c>
      <c r="O11" s="46">
        <f t="shared" si="0"/>
        <v>291344996.64999998</v>
      </c>
      <c r="P11" s="47">
        <f>L11/H11</f>
        <v>1.1402720241413828</v>
      </c>
      <c r="Q11" s="48">
        <f>L11/J11</f>
        <v>0.4447475034291743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f>+[1]CAdmon!D22</f>
        <v>204654874.81</v>
      </c>
      <c r="I12" s="51">
        <f>+[1]CAdmon!E22</f>
        <v>320052350.18999994</v>
      </c>
      <c r="J12" s="51">
        <f>+H12+I12</f>
        <v>524707224.99999994</v>
      </c>
      <c r="K12" s="51">
        <f>+[1]CAdmon!G22</f>
        <v>233362228.34999999</v>
      </c>
      <c r="L12" s="51">
        <f>+[1]CAdmon!H22</f>
        <v>233362228.34999999</v>
      </c>
      <c r="M12" s="51">
        <f>+[1]CAdmon!I22</f>
        <v>209574109.63</v>
      </c>
      <c r="N12" s="51">
        <f>+[1]CAdmon!J22</f>
        <v>209574109.63</v>
      </c>
      <c r="O12" s="51">
        <f>+J12-L12</f>
        <v>291344996.64999998</v>
      </c>
      <c r="P12" s="47">
        <f t="shared" ref="P12" si="1">L12/H12</f>
        <v>1.1402720241413828</v>
      </c>
      <c r="Q12" s="48">
        <f t="shared" ref="Q12" si="2">L12/J12</f>
        <v>0.4447475034291743</v>
      </c>
    </row>
    <row r="13" spans="1:17" x14ac:dyDescent="0.2">
      <c r="B13" s="52"/>
      <c r="C13" s="53"/>
      <c r="D13" s="54"/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47"/>
      <c r="Q13" s="48"/>
    </row>
    <row r="14" spans="1:17" s="65" customFormat="1" x14ac:dyDescent="0.2">
      <c r="A14" s="57"/>
      <c r="B14" s="58"/>
      <c r="C14" s="59" t="s">
        <v>28</v>
      </c>
      <c r="D14" s="60"/>
      <c r="E14" s="61">
        <v>0</v>
      </c>
      <c r="F14" s="61">
        <v>0</v>
      </c>
      <c r="G14" s="61">
        <v>0</v>
      </c>
      <c r="H14" s="62">
        <f>+H11</f>
        <v>204654874.81</v>
      </c>
      <c r="I14" s="62">
        <f t="shared" ref="I14:O14" si="3">+I11</f>
        <v>320052350.18999994</v>
      </c>
      <c r="J14" s="62">
        <f t="shared" si="3"/>
        <v>524707224.99999994</v>
      </c>
      <c r="K14" s="62">
        <f t="shared" si="3"/>
        <v>233362228.34999999</v>
      </c>
      <c r="L14" s="62">
        <f t="shared" si="3"/>
        <v>233362228.34999999</v>
      </c>
      <c r="M14" s="62">
        <f t="shared" si="3"/>
        <v>209574109.63</v>
      </c>
      <c r="N14" s="62">
        <f t="shared" si="3"/>
        <v>209574109.63</v>
      </c>
      <c r="O14" s="62">
        <f t="shared" si="3"/>
        <v>291344996.64999998</v>
      </c>
      <c r="P14" s="63"/>
      <c r="Q14" s="64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6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7"/>
    </row>
    <row r="20" spans="4:15" x14ac:dyDescent="0.2">
      <c r="D20" s="68" t="s">
        <v>30</v>
      </c>
      <c r="E20" s="68"/>
      <c r="F20" s="68"/>
      <c r="I20" s="69"/>
      <c r="J20" s="69"/>
      <c r="K20" s="68" t="s">
        <v>31</v>
      </c>
      <c r="L20" s="68"/>
      <c r="M20" s="68"/>
      <c r="N20" s="68"/>
      <c r="O20" s="69"/>
    </row>
    <row r="21" spans="4:15" x14ac:dyDescent="0.2">
      <c r="D21" s="70" t="s">
        <v>32</v>
      </c>
      <c r="E21" s="70"/>
      <c r="F21" s="70"/>
      <c r="I21" s="69"/>
      <c r="J21" s="69"/>
      <c r="K21" s="71" t="s">
        <v>33</v>
      </c>
      <c r="L21" s="71"/>
      <c r="M21" s="71"/>
      <c r="N21" s="71"/>
      <c r="O21" s="69"/>
    </row>
  </sheetData>
  <mergeCells count="17"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4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2017-07-05T16:56:48Z</cp:lastPrinted>
  <dcterms:created xsi:type="dcterms:W3CDTF">2017-07-05T16:56:09Z</dcterms:created>
  <dcterms:modified xsi:type="dcterms:W3CDTF">2017-07-05T16:57:08Z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