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6\"/>
    </mc:Choice>
  </mc:AlternateContent>
  <bookViews>
    <workbookView xWindow="0" yWindow="0" windowWidth="20490" windowHeight="844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F33" i="1"/>
  <c r="H33" i="1" s="1"/>
  <c r="G32" i="1"/>
  <c r="D32" i="1"/>
  <c r="H30" i="1"/>
  <c r="H29" i="1"/>
  <c r="G27" i="1"/>
  <c r="F27" i="1"/>
  <c r="E27" i="1"/>
  <c r="J25" i="1"/>
  <c r="H23" i="1"/>
  <c r="E22" i="1"/>
  <c r="H22" i="1" s="1"/>
  <c r="H21" i="1"/>
  <c r="E21" i="1"/>
  <c r="E34" i="1" s="1"/>
  <c r="E20" i="1"/>
  <c r="H20" i="1" s="1"/>
  <c r="G19" i="1"/>
  <c r="F19" i="1"/>
  <c r="E19" i="1"/>
  <c r="D19" i="1"/>
  <c r="H19" i="1" s="1"/>
  <c r="H17" i="1"/>
  <c r="E17" i="1"/>
  <c r="H16" i="1"/>
  <c r="H15" i="1"/>
  <c r="D15" i="1"/>
  <c r="D14" i="1" s="1"/>
  <c r="G14" i="1"/>
  <c r="G25" i="1" s="1"/>
  <c r="G38" i="1" s="1"/>
  <c r="F14" i="1"/>
  <c r="F25" i="1" s="1"/>
  <c r="E14" i="1"/>
  <c r="E25" i="1" s="1"/>
  <c r="H12" i="1"/>
  <c r="H34" i="1" l="1"/>
  <c r="E32" i="1"/>
  <c r="E38" i="1"/>
  <c r="D28" i="1"/>
  <c r="H14" i="1"/>
  <c r="D25" i="1"/>
  <c r="H32" i="1"/>
  <c r="F32" i="1"/>
  <c r="F38" i="1" s="1"/>
  <c r="H28" i="1" l="1"/>
  <c r="D27" i="1"/>
  <c r="H27" i="1" s="1"/>
  <c r="H25" i="1"/>
  <c r="D38" i="1"/>
  <c r="H38" i="1" s="1"/>
  <c r="J38" i="1" s="1"/>
</calcChain>
</file>

<file path=xl/sharedStrings.xml><?xml version="1.0" encoding="utf-8"?>
<sst xmlns="http://schemas.openxmlformats.org/spreadsheetml/2006/main" count="39" uniqueCount="31">
  <si>
    <t>ESTADO DE VARIACIÓN DE LA HACIENDA PÚBLICA</t>
  </si>
  <si>
    <t>Al 30 de Septiembre del 2016</t>
  </si>
  <si>
    <t>(pesos)</t>
  </si>
  <si>
    <t>Ente Público:</t>
  </si>
  <si>
    <t>GUANAJUATO PUERTO INTERIOR, S.A. DE C.V.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</si>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</sst>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6%20-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BC Sep 16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Ago 15"/>
      <sheetName val="BC Ago 14"/>
      <sheetName val="INGRESOS"/>
      <sheetName val="EGRESOS"/>
    </sheetNames>
    <sheetDataSet>
      <sheetData sheetId="0"/>
      <sheetData sheetId="1">
        <row r="44">
          <cell r="K44">
            <v>2165241338.3200002</v>
          </cell>
          <cell r="L44">
            <v>2165241338.3200002</v>
          </cell>
        </row>
        <row r="46">
          <cell r="L46">
            <v>9489833</v>
          </cell>
        </row>
        <row r="50">
          <cell r="K50">
            <v>208462614.67999998</v>
          </cell>
          <cell r="L50">
            <v>22392523.769999981</v>
          </cell>
        </row>
        <row r="51">
          <cell r="K51">
            <v>-134314136.03999999</v>
          </cell>
          <cell r="L51">
            <v>-59674836.82</v>
          </cell>
        </row>
        <row r="52">
          <cell r="L52">
            <v>-482100</v>
          </cell>
        </row>
        <row r="61">
          <cell r="K61">
            <v>2248397549.96</v>
          </cell>
          <cell r="L61">
            <v>2136966758.2700002</v>
          </cell>
        </row>
      </sheetData>
      <sheetData sheetId="2"/>
      <sheetData sheetId="3"/>
      <sheetData sheetId="4"/>
      <sheetData sheetId="5"/>
      <sheetData sheetId="6">
        <row r="25">
          <cell r="H25">
            <v>2136966758.2700002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>
      <selection sqref="A1:XFD1048576"/>
    </sheetView>
  </sheetViews>
  <sheetFormatPr baseColWidth="10" defaultColWidth="11.42578125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2165241338.3200002</v>
      </c>
      <c r="E14" s="35">
        <f>SUM(E15:E17)</f>
        <v>9489833</v>
      </c>
      <c r="F14" s="35">
        <f>SUM(F15:F17)</f>
        <v>0</v>
      </c>
      <c r="G14" s="35">
        <f>SUM(G15:G17)</f>
        <v>0</v>
      </c>
      <c r="H14" s="35">
        <f>SUM(D14:G14)</f>
        <v>2174731171.3200002</v>
      </c>
      <c r="I14" s="27"/>
    </row>
    <row r="15" spans="1:10" x14ac:dyDescent="0.2">
      <c r="A15" s="20"/>
      <c r="B15" s="36" t="s">
        <v>14</v>
      </c>
      <c r="C15" s="36"/>
      <c r="D15" s="37">
        <f>+[1]ESF!L44</f>
        <v>2165241338.3200002</v>
      </c>
      <c r="E15" s="37">
        <v>0</v>
      </c>
      <c r="F15" s="37">
        <v>0</v>
      </c>
      <c r="G15" s="37">
        <v>0</v>
      </c>
      <c r="H15" s="33">
        <f t="shared" ref="H15:H23" si="0">SUM(D15:G15)</f>
        <v>2165241338.3200002</v>
      </c>
      <c r="I15" s="27"/>
    </row>
    <row r="16" spans="1:10" x14ac:dyDescent="0.2">
      <c r="A16" s="20"/>
      <c r="B16" s="36" t="s">
        <v>15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f t="shared" si="0"/>
        <v>0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f>+[1]ESF!L46</f>
        <v>9489833</v>
      </c>
      <c r="F17" s="37">
        <v>0</v>
      </c>
      <c r="G17" s="37">
        <v>0</v>
      </c>
      <c r="H17" s="33">
        <f t="shared" si="0"/>
        <v>9489833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-37764413.050000019</v>
      </c>
      <c r="F19" s="35">
        <f>SUM(F20:F23)</f>
        <v>0</v>
      </c>
      <c r="G19" s="35">
        <f>SUM(G20:G23)</f>
        <v>0</v>
      </c>
      <c r="H19" s="35">
        <f t="shared" si="0"/>
        <v>-37764413.050000019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f>+[1]ESF!L50</f>
        <v>22392523.769999981</v>
      </c>
      <c r="F20" s="37">
        <v>0</v>
      </c>
      <c r="G20" s="37">
        <v>0</v>
      </c>
      <c r="H20" s="33">
        <f t="shared" si="0"/>
        <v>22392523.769999981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f>+[1]ESF!L51</f>
        <v>-59674836.82</v>
      </c>
      <c r="F21" s="37">
        <v>0</v>
      </c>
      <c r="G21" s="37">
        <v>0</v>
      </c>
      <c r="H21" s="33">
        <f t="shared" si="0"/>
        <v>-59674836.82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f>+[1]ESF!L52</f>
        <v>-482100</v>
      </c>
      <c r="F22" s="37">
        <v>0</v>
      </c>
      <c r="G22" s="37">
        <v>0</v>
      </c>
      <c r="H22" s="33">
        <f t="shared" si="0"/>
        <v>-482100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22</v>
      </c>
      <c r="C25" s="38"/>
      <c r="D25" s="39">
        <f>D12+D14+D19</f>
        <v>2165241338.3200002</v>
      </c>
      <c r="E25" s="39">
        <f>E12+E14+E19</f>
        <v>-28274580.050000019</v>
      </c>
      <c r="F25" s="39">
        <f>F12+F14+F19</f>
        <v>0</v>
      </c>
      <c r="G25" s="39">
        <f>G12+G14+G19</f>
        <v>0</v>
      </c>
      <c r="H25" s="39">
        <f>SUM(D25:G25)</f>
        <v>2136966758.2700002</v>
      </c>
      <c r="I25" s="27"/>
      <c r="J25" s="40">
        <f>+[1]ESF!L61-[1]EVHP!H25</f>
        <v>0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0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0</v>
      </c>
      <c r="I27" s="27"/>
    </row>
    <row r="28" spans="1:10" x14ac:dyDescent="0.2">
      <c r="A28" s="20"/>
      <c r="B28" s="36" t="s">
        <v>24</v>
      </c>
      <c r="C28" s="36"/>
      <c r="D28" s="37">
        <f>+[1]ESF!K44-D14</f>
        <v>0</v>
      </c>
      <c r="E28" s="37">
        <v>0</v>
      </c>
      <c r="F28" s="37">
        <v>0</v>
      </c>
      <c r="G28" s="37">
        <v>0</v>
      </c>
      <c r="H28" s="33">
        <f>SUM(D28:G28)</f>
        <v>0</v>
      </c>
      <c r="I28" s="27"/>
    </row>
    <row r="29" spans="1:10" x14ac:dyDescent="0.2">
      <c r="A29" s="20"/>
      <c r="B29" s="36" t="s">
        <v>15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f>SUM(E33:E36)</f>
        <v>-97031822.98999998</v>
      </c>
      <c r="F32" s="35">
        <f>SUM(F33:F36)</f>
        <v>208462614.67999998</v>
      </c>
      <c r="G32" s="35">
        <f>SUM(G33:G36)</f>
        <v>0</v>
      </c>
      <c r="H32" s="35">
        <f>SUM(D32:G32)</f>
        <v>111430791.69</v>
      </c>
      <c r="I32" s="27"/>
    </row>
    <row r="33" spans="1:10" x14ac:dyDescent="0.2">
      <c r="A33" s="20"/>
      <c r="B33" s="36" t="s">
        <v>18</v>
      </c>
      <c r="C33" s="36"/>
      <c r="D33" s="37">
        <v>0</v>
      </c>
      <c r="E33" s="37">
        <v>0</v>
      </c>
      <c r="F33" s="37">
        <f>+[1]ESF!K50</f>
        <v>208462614.67999998</v>
      </c>
      <c r="G33" s="37">
        <v>0</v>
      </c>
      <c r="H33" s="33">
        <f>SUM(D33:G33)</f>
        <v>208462614.67999998</v>
      </c>
      <c r="I33" s="27"/>
    </row>
    <row r="34" spans="1:10" x14ac:dyDescent="0.2">
      <c r="A34" s="20"/>
      <c r="B34" s="36" t="s">
        <v>19</v>
      </c>
      <c r="C34" s="36"/>
      <c r="D34" s="37">
        <v>0</v>
      </c>
      <c r="E34" s="37">
        <f>+[1]ESF!K51-E21-E20</f>
        <v>-97031822.98999998</v>
      </c>
      <c r="F34" s="37">
        <v>0</v>
      </c>
      <c r="G34" s="37">
        <v>0</v>
      </c>
      <c r="H34" s="33">
        <f>SUM(D34:G34)</f>
        <v>-97031822.98999998</v>
      </c>
      <c r="I34" s="27"/>
    </row>
    <row r="35" spans="1:10" x14ac:dyDescent="0.2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21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1"/>
      <c r="B38" s="42" t="s">
        <v>25</v>
      </c>
      <c r="C38" s="42"/>
      <c r="D38" s="43">
        <f>D25+D27+D32</f>
        <v>2165241338.3200002</v>
      </c>
      <c r="E38" s="43">
        <f>E25+E27+E32</f>
        <v>-125306403.03999999</v>
      </c>
      <c r="F38" s="43">
        <f>F27+F32</f>
        <v>208462614.67999998</v>
      </c>
      <c r="G38" s="43">
        <f>G25+G27+G32</f>
        <v>0</v>
      </c>
      <c r="H38" s="43">
        <f>SUM(D38:G38)</f>
        <v>2248397549.96</v>
      </c>
      <c r="I38" s="44"/>
      <c r="J38" s="40">
        <f>+H38-[1]ESF!K61</f>
        <v>0</v>
      </c>
    </row>
    <row r="39" spans="1:10" ht="6" customHeight="1" x14ac:dyDescent="0.2">
      <c r="A39" s="45"/>
      <c r="B39" s="45"/>
      <c r="C39" s="45"/>
      <c r="D39" s="45"/>
      <c r="E39" s="45"/>
      <c r="F39" s="45"/>
      <c r="G39" s="45"/>
      <c r="H39" s="45"/>
      <c r="I39" s="46"/>
    </row>
    <row r="40" spans="1:10" ht="6" customHeight="1" x14ac:dyDescent="0.2">
      <c r="D40" s="48"/>
      <c r="E40" s="48"/>
      <c r="I40" s="22"/>
    </row>
    <row r="41" spans="1:10" ht="15" customHeight="1" x14ac:dyDescent="0.2">
      <c r="A41" s="4"/>
      <c r="B41" s="50" t="s">
        <v>26</v>
      </c>
      <c r="C41" s="50"/>
      <c r="D41" s="50"/>
      <c r="E41" s="50"/>
      <c r="F41" s="50"/>
      <c r="G41" s="50"/>
      <c r="H41" s="50"/>
      <c r="I41" s="50"/>
    </row>
    <row r="42" spans="1:10" ht="9.75" customHeight="1" x14ac:dyDescent="0.2">
      <c r="A42" s="4"/>
      <c r="B42" s="25"/>
      <c r="C42" s="51"/>
      <c r="D42" s="52"/>
      <c r="E42" s="52"/>
      <c r="F42" s="4"/>
      <c r="G42" s="53"/>
      <c r="H42" s="51"/>
      <c r="I42" s="52"/>
    </row>
    <row r="43" spans="1:10" ht="50.1" customHeight="1" x14ac:dyDescent="0.2">
      <c r="A43" s="4"/>
      <c r="B43" s="25"/>
      <c r="C43" s="54"/>
      <c r="D43" s="54"/>
      <c r="E43" s="52"/>
      <c r="F43" s="4"/>
      <c r="G43" s="55"/>
      <c r="H43" s="55"/>
      <c r="I43" s="52"/>
    </row>
    <row r="44" spans="1:10" ht="14.1" customHeight="1" x14ac:dyDescent="0.2">
      <c r="A44" s="4"/>
      <c r="B44" s="56"/>
      <c r="C44" s="57" t="s">
        <v>27</v>
      </c>
      <c r="D44" s="57"/>
      <c r="E44" s="52"/>
      <c r="F44" s="52"/>
      <c r="G44" s="58" t="s">
        <v>28</v>
      </c>
      <c r="H44" s="58"/>
      <c r="I44" s="23"/>
    </row>
    <row r="45" spans="1:10" ht="14.1" customHeight="1" x14ac:dyDescent="0.2">
      <c r="A45" s="4"/>
      <c r="B45" s="59"/>
      <c r="C45" s="60" t="s">
        <v>29</v>
      </c>
      <c r="D45" s="60"/>
      <c r="E45" s="61"/>
      <c r="F45" s="61"/>
      <c r="G45" s="62" t="s">
        <v>30</v>
      </c>
      <c r="H45" s="62"/>
      <c r="I45" s="23"/>
    </row>
  </sheetData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ageMargins left="0.70866141732283472" right="0.70866141732283472" top="0.74803149606299213" bottom="0.74803149606299213" header="0.31496062992125984" footer="0.31496062992125984"/>
  <pageSetup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2017-07-05T15:20:07Z</cp:lastPrinted>
  <dcterms:created xsi:type="dcterms:W3CDTF">2017-07-05T15:19:27Z</dcterms:created>
  <dcterms:modified xsi:type="dcterms:W3CDTF">2017-07-05T15:20:19Z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