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3\"/>
    </mc:Choice>
  </mc:AlternateContent>
  <bookViews>
    <workbookView xWindow="0" yWindow="0" windowWidth="16470" windowHeight="7080"/>
  </bookViews>
  <sheets>
    <sheet name="EVH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F20" i="1" s="1"/>
  <c r="G20" i="1" s="1"/>
  <c r="C19" i="1"/>
  <c r="E19" i="1" s="1"/>
  <c r="F19" i="1" s="1"/>
  <c r="G19" i="1" s="1"/>
  <c r="C18" i="1"/>
  <c r="E18" i="1" s="1"/>
  <c r="F18" i="1" s="1"/>
  <c r="G18" i="1" s="1"/>
  <c r="C17" i="1"/>
  <c r="E17" i="1" s="1"/>
  <c r="F17" i="1" s="1"/>
  <c r="G17" i="1" s="1"/>
  <c r="C16" i="1"/>
  <c r="E16" i="1" s="1"/>
  <c r="F16" i="1" s="1"/>
  <c r="G16" i="1" s="1"/>
  <c r="C15" i="1"/>
  <c r="E15" i="1" s="1"/>
  <c r="F15" i="1" s="1"/>
  <c r="G15" i="1" s="1"/>
  <c r="C14" i="1"/>
  <c r="E14" i="1" s="1"/>
  <c r="F14" i="1" s="1"/>
  <c r="G14" i="1" s="1"/>
  <c r="C13" i="1"/>
  <c r="E13" i="1" s="1"/>
  <c r="D12" i="1"/>
  <c r="C12" i="1"/>
  <c r="E11" i="1"/>
  <c r="F11" i="1" s="1"/>
  <c r="D10" i="1"/>
  <c r="C10" i="1"/>
  <c r="E9" i="1"/>
  <c r="E8" i="1" s="1"/>
  <c r="E7" i="1" s="1"/>
  <c r="D9" i="1"/>
  <c r="D8" i="1" s="1"/>
  <c r="D7" i="1" s="1"/>
  <c r="D6" i="1" s="1"/>
  <c r="C9" i="1"/>
  <c r="F9" i="1" s="1"/>
  <c r="G9" i="1" l="1"/>
  <c r="G8" i="1" s="1"/>
  <c r="G7" i="1" s="1"/>
  <c r="F8" i="1"/>
  <c r="F7" i="1" s="1"/>
  <c r="F13" i="1"/>
  <c r="E12" i="1"/>
  <c r="E10" i="1" s="1"/>
  <c r="E6" i="1" s="1"/>
  <c r="G11" i="1"/>
  <c r="C8" i="1"/>
  <c r="C7" i="1" s="1"/>
  <c r="C6" i="1" s="1"/>
  <c r="F12" i="1" l="1"/>
  <c r="F10" i="1" s="1"/>
  <c r="G13" i="1"/>
  <c r="G12" i="1" s="1"/>
  <c r="F6" i="1"/>
  <c r="G10" i="1"/>
  <c r="G6" i="1" s="1"/>
</calcChain>
</file>

<file path=xl/sharedStrings.xml><?xml version="1.0" encoding="utf-8"?>
<sst xmlns="http://schemas.openxmlformats.org/spreadsheetml/2006/main" count="30" uniqueCount="30">
  <si>
    <t>GUANAJUATO PUERTO INTERIOR SA DE CV</t>
  </si>
  <si>
    <t>ESTADO DE VARIACION EN LA HACIENDA PUBLICA</t>
  </si>
  <si>
    <t>AL 31 DE MARZO DE 2013</t>
  </si>
  <si>
    <t>Concepto</t>
  </si>
  <si>
    <t>Saldo Inicial</t>
  </si>
  <si>
    <t>Cargos</t>
  </si>
  <si>
    <t>Abonos</t>
  </si>
  <si>
    <t>Saldo Final</t>
  </si>
  <si>
    <t>Flujo</t>
  </si>
  <si>
    <t>NOTA</t>
  </si>
  <si>
    <t>3000 HACIENDA PÚBLICA</t>
  </si>
  <si>
    <t>3100 PATRIMONIO CONTRIBUIDO</t>
  </si>
  <si>
    <t>3110 Aportaciones</t>
  </si>
  <si>
    <t>APLICACIONES ESTATAL</t>
  </si>
  <si>
    <t>3200 PATRIMONIO GENERADO</t>
  </si>
  <si>
    <t>3210 Resul.del Ejercicio (Ahorro/ Desaho</t>
  </si>
  <si>
    <t>3220 Resul. de Ejercicios Anteriores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</si>
  <si>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</si>
  <si>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</si>
  <si>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</si>
  <si>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</si>
  <si>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</si>
  <si>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</si>
  <si>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</si>
  <si>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3230 Revaluos</t>
  </si>
  <si>
    <t>Bajo protesta de decir verdad declaramos que los Estados Financieros y sus notas son razonablemente correctos y son responsabilidad del emisor.</t>
  </si>
  <si>
    <t>Rafael Jaime Torres Ramos</t>
  </si>
  <si>
    <t>Víctor Manuel Lozoya Pacheco</t>
  </si>
  <si>
    <t>Director General</t>
  </si>
  <si>
    <t>Coordinador de Adminsitración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</si>
</sst>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38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38" fontId="4" fillId="3" borderId="2" xfId="0" applyNumberFormat="1" applyFont="1" applyFill="1" applyBorder="1"/>
    <xf numFmtId="38" fontId="3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38" fontId="4" fillId="2" borderId="2" xfId="1" applyNumberFormat="1" applyFont="1" applyFill="1" applyBorder="1" applyAlignment="1">
      <alignment horizontal="right"/>
    </xf>
    <xf numFmtId="38" fontId="3" fillId="2" borderId="2" xfId="1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38" fontId="3" fillId="2" borderId="2" xfId="0" applyNumberFormat="1" applyFont="1" applyFill="1" applyBorder="1"/>
    <xf numFmtId="49" fontId="4" fillId="2" borderId="3" xfId="0" applyNumberFormat="1" applyFont="1" applyFill="1" applyBorder="1" applyAlignment="1">
      <alignment horizontal="left"/>
    </xf>
    <xf numFmtId="38" fontId="4" fillId="2" borderId="3" xfId="1" applyNumberFormat="1" applyFont="1" applyFill="1" applyBorder="1" applyAlignment="1">
      <alignment horizontal="right"/>
    </xf>
    <xf numFmtId="38" fontId="4" fillId="2" borderId="3" xfId="0" applyNumberFormat="1" applyFont="1" applyFill="1" applyBorder="1"/>
    <xf numFmtId="38" fontId="3" fillId="2" borderId="3" xfId="1" applyNumberFormat="1" applyFont="1" applyFill="1" applyBorder="1" applyAlignment="1">
      <alignment horizontal="right"/>
    </xf>
    <xf numFmtId="0" fontId="5" fillId="0" borderId="4" xfId="0" applyFont="1" applyBorder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0" fontId="5" fillId="0" borderId="5" xfId="0" applyFont="1" applyBorder="1" applyAlignment="1">
      <alignment horizontal="center"/>
    </xf>
    <xf numFmtId="43" fontId="3" fillId="2" borderId="0" xfId="1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center"/>
    </xf>
    <xf numFmtId="38" fontId="3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2013-financiero%20sin%20f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FE"/>
      <sheetName val="EAA"/>
      <sheetName val="EADOP"/>
      <sheetName val="IPC"/>
      <sheetName val="Notas D y M"/>
      <sheetName val="Mzo 13"/>
      <sheetName val="BC Dic 12"/>
    </sheetNames>
    <sheetDataSet>
      <sheetData sheetId="0"/>
      <sheetData sheetId="1">
        <row r="59">
          <cell r="D59">
            <v>2137247956.6100001</v>
          </cell>
        </row>
        <row r="61">
          <cell r="C61">
            <v>3406908.9999999963</v>
          </cell>
        </row>
        <row r="63">
          <cell r="D63">
            <v>9007733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showGridLines="0" tabSelected="1" topLeftCell="A8" workbookViewId="0">
      <selection activeCell="A30" sqref="A30"/>
    </sheetView>
  </sheetViews>
  <sheetFormatPr baseColWidth="10" defaultRowHeight="12.75" x14ac:dyDescent="0.2"/>
  <cols>
    <col min="1" max="1" width="11.42578125" style="2"/>
    <col min="2" max="2" width="54.42578125" style="2" bestFit="1" customWidth="1"/>
    <col min="3" max="3" width="16.140625" style="2" bestFit="1" customWidth="1"/>
    <col min="4" max="5" width="15.28515625" style="2" bestFit="1" customWidth="1"/>
    <col min="6" max="6" width="16.42578125" style="2" customWidth="1"/>
    <col min="7" max="7" width="14.85546875" style="2" bestFit="1" customWidth="1"/>
    <col min="8" max="16384" width="11.42578125" style="2"/>
  </cols>
  <sheetData>
    <row r="1" spans="2:8" x14ac:dyDescent="0.2">
      <c r="B1" s="1" t="s">
        <v>0</v>
      </c>
      <c r="C1" s="1"/>
      <c r="D1" s="1"/>
      <c r="E1" s="1"/>
      <c r="F1" s="1"/>
      <c r="G1" s="1"/>
      <c r="H1" s="1"/>
    </row>
    <row r="2" spans="2:8" x14ac:dyDescent="0.2">
      <c r="B2" s="1" t="s">
        <v>1</v>
      </c>
      <c r="C2" s="1"/>
      <c r="D2" s="1"/>
      <c r="E2" s="1"/>
      <c r="F2" s="1"/>
      <c r="G2" s="1"/>
      <c r="H2" s="1"/>
    </row>
    <row r="3" spans="2:8" x14ac:dyDescent="0.2">
      <c r="B3" s="1" t="s">
        <v>2</v>
      </c>
      <c r="C3" s="1"/>
      <c r="D3" s="1"/>
      <c r="E3" s="1"/>
      <c r="F3" s="1"/>
      <c r="G3" s="1"/>
      <c r="H3" s="1"/>
    </row>
    <row r="4" spans="2:8" x14ac:dyDescent="0.2">
      <c r="B4" s="3"/>
      <c r="C4" s="3"/>
      <c r="D4" s="3"/>
      <c r="E4" s="3"/>
      <c r="F4" s="3"/>
      <c r="G4" s="3"/>
      <c r="H4" s="3"/>
    </row>
    <row r="5" spans="2:8" x14ac:dyDescent="0.2"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2:8" x14ac:dyDescent="0.2">
      <c r="B6" s="4" t="s">
        <v>10</v>
      </c>
      <c r="C6" s="6">
        <f>+C7+C10</f>
        <v>2146255689.6100001</v>
      </c>
      <c r="D6" s="6">
        <f>+D7+D10</f>
        <v>0</v>
      </c>
      <c r="E6" s="6">
        <f>+E7+E10</f>
        <v>3406908.9999999963</v>
      </c>
      <c r="F6" s="6">
        <f>+F7+F10</f>
        <v>2149662598.6100001</v>
      </c>
      <c r="G6" s="6">
        <f>+G7+G10</f>
        <v>3406908.9999999963</v>
      </c>
      <c r="H6" s="6"/>
    </row>
    <row r="7" spans="2:8" x14ac:dyDescent="0.2">
      <c r="B7" s="7" t="s">
        <v>11</v>
      </c>
      <c r="C7" s="8">
        <f t="shared" ref="C7:G8" si="0">+C8</f>
        <v>2137247956.6100001</v>
      </c>
      <c r="D7" s="8">
        <f t="shared" si="0"/>
        <v>0</v>
      </c>
      <c r="E7" s="8">
        <f t="shared" si="0"/>
        <v>0</v>
      </c>
      <c r="F7" s="8">
        <f t="shared" si="0"/>
        <v>2137247956.6100001</v>
      </c>
      <c r="G7" s="8">
        <f t="shared" si="0"/>
        <v>0</v>
      </c>
      <c r="H7" s="9"/>
    </row>
    <row r="8" spans="2:8" x14ac:dyDescent="0.2">
      <c r="B8" s="10" t="s">
        <v>12</v>
      </c>
      <c r="C8" s="11">
        <f t="shared" si="0"/>
        <v>2137247956.6100001</v>
      </c>
      <c r="D8" s="11">
        <f t="shared" si="0"/>
        <v>0</v>
      </c>
      <c r="E8" s="11">
        <f t="shared" si="0"/>
        <v>0</v>
      </c>
      <c r="F8" s="11">
        <f t="shared" si="0"/>
        <v>2137247956.6100001</v>
      </c>
      <c r="G8" s="11">
        <f t="shared" si="0"/>
        <v>0</v>
      </c>
      <c r="H8" s="12"/>
    </row>
    <row r="9" spans="2:8" x14ac:dyDescent="0.2">
      <c r="B9" s="13" t="s">
        <v>13</v>
      </c>
      <c r="C9" s="14">
        <f>+[1]ESF!D59</f>
        <v>2137247956.6100001</v>
      </c>
      <c r="D9" s="14">
        <f>+SUMIF('[1]Mzo 13'!B$1:B$65536,A9,'[1]Mzo 13'!G$1:G$65536)</f>
        <v>0</v>
      </c>
      <c r="E9" s="14">
        <f>+SUMIF('[1]Mzo 13'!B$1:B$65536,A9,'[1]Mzo 13'!H$1:H$65536)</f>
        <v>0</v>
      </c>
      <c r="F9" s="14">
        <f>+C9-D9+E9</f>
        <v>2137247956.6100001</v>
      </c>
      <c r="G9" s="14">
        <f>+F9-C9</f>
        <v>0</v>
      </c>
      <c r="H9" s="14"/>
    </row>
    <row r="10" spans="2:8" x14ac:dyDescent="0.2">
      <c r="B10" s="7" t="s">
        <v>14</v>
      </c>
      <c r="C10" s="8">
        <f>+C11+C12+C20</f>
        <v>9007733</v>
      </c>
      <c r="D10" s="8">
        <f>+D11+D12+D20</f>
        <v>0</v>
      </c>
      <c r="E10" s="8">
        <f>+E11+E12+E20</f>
        <v>3406908.9999999963</v>
      </c>
      <c r="F10" s="8">
        <f>+F11+F12+F20</f>
        <v>12414641.999999996</v>
      </c>
      <c r="G10" s="8">
        <f>+G11+G12+G20</f>
        <v>3406908.9999999963</v>
      </c>
      <c r="H10" s="8"/>
    </row>
    <row r="11" spans="2:8" x14ac:dyDescent="0.2">
      <c r="B11" s="10" t="s">
        <v>15</v>
      </c>
      <c r="C11" s="11">
        <v>0</v>
      </c>
      <c r="D11" s="11">
        <v>0</v>
      </c>
      <c r="E11" s="11">
        <f>+[1]ESF!C61</f>
        <v>3406908.9999999963</v>
      </c>
      <c r="F11" s="11">
        <f>+E11</f>
        <v>3406908.9999999963</v>
      </c>
      <c r="G11" s="11">
        <f>+F11</f>
        <v>3406908.9999999963</v>
      </c>
      <c r="H11" s="12"/>
    </row>
    <row r="12" spans="2:8" x14ac:dyDescent="0.2">
      <c r="B12" s="10" t="s">
        <v>16</v>
      </c>
      <c r="C12" s="11">
        <f>+SUM(C13:C19)</f>
        <v>0</v>
      </c>
      <c r="D12" s="11">
        <f>+SUM(D13:D19)</f>
        <v>0</v>
      </c>
      <c r="E12" s="11">
        <f>+SUM(E13:E19)</f>
        <v>0</v>
      </c>
      <c r="F12" s="11">
        <f>+SUM(F13:F19)</f>
        <v>0</v>
      </c>
      <c r="G12" s="11">
        <f>+SUM(G13:G19)</f>
        <v>0</v>
      </c>
      <c r="H12" s="12"/>
    </row>
    <row r="13" spans="2:8" x14ac:dyDescent="0.2">
      <c r="B13" s="13" t="s">
        <v>17</v>
      </c>
      <c r="C13" s="14">
        <f>+'[1]Mzo 13'!F1253</f>
        <v>0</v>
      </c>
      <c r="D13" s="14">
        <v>0</v>
      </c>
      <c r="E13" s="14">
        <f>+'[1]Mzo 13'!K1253-EVHP!C13</f>
        <v>0</v>
      </c>
      <c r="F13" s="14">
        <f>+C13-D13+E13</f>
        <v>0</v>
      </c>
      <c r="G13" s="14">
        <f>+F13-C13</f>
        <v>0</v>
      </c>
      <c r="H13" s="14"/>
    </row>
    <row r="14" spans="2:8" x14ac:dyDescent="0.2">
      <c r="B14" s="13" t="s">
        <v>18</v>
      </c>
      <c r="C14" s="14">
        <f>+'[1]Mzo 13'!F1254</f>
        <v>0</v>
      </c>
      <c r="D14" s="14">
        <v>0</v>
      </c>
      <c r="E14" s="14">
        <f>+'[1]Mzo 13'!J1254-EVHP!C14</f>
        <v>0</v>
      </c>
      <c r="F14" s="14">
        <f t="shared" ref="F14:F20" si="1">+C14-D14+E14</f>
        <v>0</v>
      </c>
      <c r="G14" s="14">
        <f t="shared" ref="G14:G20" si="2">+F14-C14</f>
        <v>0</v>
      </c>
      <c r="H14" s="14"/>
    </row>
    <row r="15" spans="2:8" x14ac:dyDescent="0.2">
      <c r="B15" s="13" t="s">
        <v>19</v>
      </c>
      <c r="C15" s="14">
        <f>+'[1]Mzo 13'!F1255</f>
        <v>0</v>
      </c>
      <c r="D15" s="14">
        <v>0</v>
      </c>
      <c r="E15" s="14">
        <f>+'[1]Mzo 13'!K1255-EVHP!C15</f>
        <v>0</v>
      </c>
      <c r="F15" s="14">
        <f t="shared" si="1"/>
        <v>0</v>
      </c>
      <c r="G15" s="14">
        <f t="shared" si="2"/>
        <v>0</v>
      </c>
      <c r="H15" s="14"/>
    </row>
    <row r="16" spans="2:8" x14ac:dyDescent="0.2">
      <c r="B16" s="13" t="s">
        <v>20</v>
      </c>
      <c r="C16" s="14">
        <f>+'[1]Mzo 13'!F1256</f>
        <v>0</v>
      </c>
      <c r="D16" s="14">
        <v>0</v>
      </c>
      <c r="E16" s="14">
        <f>+'[1]Mzo 13'!K1256-EVHP!C16</f>
        <v>0</v>
      </c>
      <c r="F16" s="14">
        <f t="shared" si="1"/>
        <v>0</v>
      </c>
      <c r="G16" s="14">
        <f t="shared" si="2"/>
        <v>0</v>
      </c>
      <c r="H16" s="14"/>
    </row>
    <row r="17" spans="2:8" x14ac:dyDescent="0.2">
      <c r="B17" s="13" t="s">
        <v>21</v>
      </c>
      <c r="C17" s="14">
        <f>+'[1]Mzo 13'!F1257</f>
        <v>0</v>
      </c>
      <c r="D17" s="14">
        <v>0</v>
      </c>
      <c r="E17" s="14">
        <f>+'[1]Mzo 13'!K1257-EVHP!C17</f>
        <v>0</v>
      </c>
      <c r="F17" s="14">
        <f t="shared" si="1"/>
        <v>0</v>
      </c>
      <c r="G17" s="14">
        <f t="shared" si="2"/>
        <v>0</v>
      </c>
      <c r="H17" s="14"/>
    </row>
    <row r="18" spans="2:8" x14ac:dyDescent="0.2">
      <c r="B18" s="13" t="s">
        <v>22</v>
      </c>
      <c r="C18" s="14">
        <f>+'[1]Mzo 13'!F1258</f>
        <v>0</v>
      </c>
      <c r="D18" s="14">
        <v>0</v>
      </c>
      <c r="E18" s="14">
        <f>+'[1]Mzo 13'!K1258-EVHP!C18</f>
        <v>0</v>
      </c>
      <c r="F18" s="14">
        <f t="shared" si="1"/>
        <v>0</v>
      </c>
      <c r="G18" s="14">
        <f t="shared" si="2"/>
        <v>0</v>
      </c>
      <c r="H18" s="14"/>
    </row>
    <row r="19" spans="2:8" x14ac:dyDescent="0.2">
      <c r="B19" s="13" t="s">
        <v>23</v>
      </c>
      <c r="C19" s="14">
        <f>+'[1]Mzo 13'!F1259</f>
        <v>0</v>
      </c>
      <c r="D19" s="14">
        <v>0</v>
      </c>
      <c r="E19" s="14">
        <f>+'[1]Mzo 13'!K1259-EVHP!C19</f>
        <v>0</v>
      </c>
      <c r="F19" s="14">
        <f t="shared" si="1"/>
        <v>0</v>
      </c>
      <c r="G19" s="14">
        <f t="shared" si="2"/>
        <v>0</v>
      </c>
      <c r="H19" s="14"/>
    </row>
    <row r="20" spans="2:8" x14ac:dyDescent="0.2">
      <c r="B20" s="15" t="s">
        <v>24</v>
      </c>
      <c r="C20" s="16">
        <f>+[1]ESF!D63</f>
        <v>9007733</v>
      </c>
      <c r="D20" s="16">
        <v>0</v>
      </c>
      <c r="E20" s="16">
        <v>0</v>
      </c>
      <c r="F20" s="17">
        <f t="shared" si="1"/>
        <v>9007733</v>
      </c>
      <c r="G20" s="17">
        <f t="shared" si="2"/>
        <v>0</v>
      </c>
      <c r="H20" s="18"/>
    </row>
    <row r="22" spans="2:8" x14ac:dyDescent="0.2">
      <c r="B22" s="2" t="s">
        <v>25</v>
      </c>
    </row>
    <row r="25" spans="2:8" x14ac:dyDescent="0.2">
      <c r="B25" s="19"/>
      <c r="C25" s="20"/>
      <c r="D25" s="20"/>
      <c r="E25" s="20"/>
      <c r="F25" s="20"/>
      <c r="G25" s="21"/>
    </row>
    <row r="26" spans="2:8" x14ac:dyDescent="0.2">
      <c r="B26" s="22" t="s">
        <v>26</v>
      </c>
      <c r="C26" s="23"/>
      <c r="D26" s="24" t="s">
        <v>27</v>
      </c>
      <c r="E26" s="24"/>
      <c r="F26" s="24"/>
      <c r="G26" s="24"/>
    </row>
    <row r="27" spans="2:8" x14ac:dyDescent="0.2">
      <c r="B27" s="22" t="s">
        <v>28</v>
      </c>
      <c r="C27" s="25"/>
      <c r="D27" s="26" t="s">
        <v>29</v>
      </c>
      <c r="E27" s="26"/>
      <c r="F27" s="26"/>
      <c r="G27" s="26"/>
    </row>
    <row r="32" spans="2:8" x14ac:dyDescent="0.2">
      <c r="F32" s="27"/>
    </row>
    <row r="33" spans="3:4" x14ac:dyDescent="0.2">
      <c r="C33" s="27"/>
    </row>
    <row r="34" spans="3:4" x14ac:dyDescent="0.2">
      <c r="C34" s="27"/>
      <c r="D34" s="27"/>
    </row>
    <row r="35" spans="3:4" x14ac:dyDescent="0.2">
      <c r="C35" s="27"/>
      <c r="D35" s="27"/>
    </row>
    <row r="36" spans="3:4" x14ac:dyDescent="0.2">
      <c r="C36" s="27"/>
      <c r="D36" s="27"/>
    </row>
    <row r="37" spans="3:4" x14ac:dyDescent="0.2">
      <c r="C37" s="27"/>
      <c r="D37" s="27"/>
    </row>
    <row r="38" spans="3:4" x14ac:dyDescent="0.2">
      <c r="C38" s="27"/>
      <c r="D38" s="27"/>
    </row>
    <row r="39" spans="3:4" x14ac:dyDescent="0.2">
      <c r="C39" s="27"/>
      <c r="D39" s="27"/>
    </row>
    <row r="40" spans="3:4" x14ac:dyDescent="0.2">
      <c r="C40" s="27"/>
      <c r="D40" s="27"/>
    </row>
    <row r="41" spans="3:4" x14ac:dyDescent="0.2">
      <c r="C41" s="27"/>
      <c r="D41" s="27"/>
    </row>
    <row r="42" spans="3:4" x14ac:dyDescent="0.2">
      <c r="C42" s="27"/>
      <c r="D42" s="27"/>
    </row>
    <row r="43" spans="3:4" x14ac:dyDescent="0.2">
      <c r="C43" s="27"/>
      <c r="D43" s="27"/>
    </row>
  </sheetData>
  <sheetCalcPr fullCalcOnLoad="1"/>
  <mergeCells count="5">
    <mergeCell ref="B1:H1"/>
    <mergeCell ref="B2:H2"/>
    <mergeCell ref="B3:H3"/>
    <mergeCell ref="D26:G26"/>
    <mergeCell ref="D27:G27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2017-08-17T03:03:36Z</cp:lastPrinted>
  <dcterms:created xsi:type="dcterms:W3CDTF">2017-08-17T03:02:58Z</dcterms:created>
  <dcterms:modified xsi:type="dcterms:W3CDTF">2017-08-17T03:03:44Z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